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лСвободы 4  4 кат (больше) " sheetId="1" r:id="rId1"/>
  </sheets>
  <externalReferences>
    <externalReference r:id="rId2"/>
  </externalReferences>
  <definedNames>
    <definedName name="Z_34DE7953_6351_4043_AF0F_B57C163275A5_.wvu.PrintArea" localSheetId="0" hidden="1">'плСвободы 4  4 кат (больше) '!$A$1:$G$104</definedName>
    <definedName name="Z_34DE7953_6351_4043_AF0F_B57C163275A5_.wvu.Rows" localSheetId="0" hidden="1">'плСвободы 4  4 кат (больше) '!$29:$29,'плСвободы 4  4 кат (больше) '!$84:$90</definedName>
    <definedName name="Z_70B5A381_0726_4FFC_AC17_C39805B22ABF_.wvu.PrintArea" localSheetId="0" hidden="1">'плСвободы 4  4 кат (больше) '!$A$1:$G$104</definedName>
    <definedName name="Z_70B5A381_0726_4FFC_AC17_C39805B22ABF_.wvu.Rows" localSheetId="0" hidden="1">'плСвободы 4  4 кат (больше) '!$29:$29,'плСвободы 4  4 кат (больше) '!$84:$90</definedName>
    <definedName name="Z_7CE7353B_D7FE_4E0F_A5FD_2886423156B2_.wvu.PrintArea" localSheetId="0" hidden="1">'плСвободы 4  4 кат (больше) '!$A$1:$G$104</definedName>
    <definedName name="Z_7CE7353B_D7FE_4E0F_A5FD_2886423156B2_.wvu.Rows" localSheetId="0" hidden="1">'плСвободы 4  4 кат (больше) '!$29:$29,'плСвободы 4  4 кат (больше) '!$84:$90</definedName>
    <definedName name="_xlnm.Print_Area" localSheetId="0">'плСвободы 4  4 кат (больше) '!$A$1:$G$104</definedName>
  </definedNames>
  <calcPr calcId="144525"/>
</workbook>
</file>

<file path=xl/calcChain.xml><?xml version="1.0" encoding="utf-8"?>
<calcChain xmlns="http://schemas.openxmlformats.org/spreadsheetml/2006/main">
  <c r="E27" i="1" l="1"/>
  <c r="F27" i="1"/>
  <c r="E28" i="1"/>
  <c r="F28" i="1"/>
  <c r="E29" i="1"/>
  <c r="F29" i="1"/>
  <c r="G29" i="1"/>
  <c r="E30" i="1"/>
  <c r="F30" i="1"/>
  <c r="C37" i="1"/>
  <c r="E43" i="1"/>
  <c r="D69" i="1"/>
  <c r="D82" i="1"/>
  <c r="G28" i="1" s="1"/>
  <c r="E95" i="1"/>
  <c r="D70" i="1" l="1"/>
  <c r="E94" i="1" s="1"/>
  <c r="D68" i="1" l="1"/>
  <c r="D59" i="1" l="1"/>
  <c r="D46" i="1"/>
  <c r="D66" i="1"/>
</calcChain>
</file>

<file path=xl/sharedStrings.xml><?xml version="1.0" encoding="utf-8"?>
<sst xmlns="http://schemas.openxmlformats.org/spreadsheetml/2006/main" count="149" uniqueCount="124">
  <si>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</si>
  <si>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</si>
  <si>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</si>
  <si>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</si>
  <si>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</si>
  <si>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</si>
  <si>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</si>
  <si>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</si>
  <si>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</si>
  <si>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Итого:</t>
  </si>
  <si>
    <t>ООО "Р-СТРОЙ НН"</t>
  </si>
  <si>
    <t>Декабрь 2016 г.</t>
  </si>
  <si>
    <t>Ремонт оборуд.контейнерн. площадок</t>
  </si>
  <si>
    <t>КомСтройМонтаж</t>
  </si>
  <si>
    <t>Замена оконных блоков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</si>
  <si>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</si>
  <si>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</si>
  <si>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</si>
  <si>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</si>
  <si>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</si>
  <si>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</si>
  <si>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</si>
  <si>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</si>
  <si>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>Апрель 2021 г.</t>
  </si>
  <si>
    <t xml:space="preserve">Электротехнические работы -- Восстановление освещения </t>
  </si>
  <si>
    <t xml:space="preserve">Водоотведение -- Замена канализационного стояка </t>
  </si>
  <si>
    <t>Октябрь 2021 г.</t>
  </si>
  <si>
    <t xml:space="preserve">Ремонтные работы в системах отопления и гвс -- Ремонт системы ц/о </t>
  </si>
  <si>
    <t>Август 2021 г.</t>
  </si>
  <si>
    <t xml:space="preserve">Ремонтные работы в системе ХВС -- Замена стояка ХВС </t>
  </si>
  <si>
    <t>Июнь 2021 г.</t>
  </si>
  <si>
    <t xml:space="preserve">Фасад -- Окраска отдельных участков </t>
  </si>
  <si>
    <t>ИнтегСтрой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</si>
  <si>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</si>
  <si>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</si>
  <si>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</si>
  <si>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</si>
  <si>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</si>
  <si>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</si>
  <si>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</si>
  <si>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</si>
  <si>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</si>
  <si>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</si>
  <si>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</si>
  <si>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Обслуживание мусоропроводов</t>
  </si>
  <si>
    <t>Уборка лестничных клеток</t>
  </si>
  <si>
    <t>Прочие работы по благоустройству</t>
  </si>
  <si>
    <t>Уборка придомовой территории: уборка мусора из контейнерных площадок, уборка территории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</si>
  <si>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</si>
  <si>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</si>
  <si>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</si>
  <si>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</si>
  <si>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</si>
  <si>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</si>
  <si>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</si>
  <si>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</si>
  <si>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</si>
  <si>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</si>
  <si>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ИП Иванов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</si>
  <si>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</si>
  <si>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</si>
  <si>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</si>
  <si>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</si>
  <si>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</si>
  <si>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</si>
  <si>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</si>
  <si>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</si>
  <si>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</si>
  <si>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</si>
  <si>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</si>
  <si>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</si>
  <si>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</si>
  <si>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Расчет по 2 кат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</si>
  <si>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</si>
  <si>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</si>
  <si>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</si>
  <si>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</si>
  <si>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</si>
  <si>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</si>
  <si>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</si>
  <si>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</si>
  <si>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</si>
  <si>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</si>
  <si>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</si>
  <si>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</si>
  <si>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</si>
  <si>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</si>
  <si>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</si>
  <si>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</si>
  <si>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</si>
  <si>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</si>
  <si>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</si>
  <si>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</si>
  <si>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</si>
  <si>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</si>
  <si>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</si>
  <si>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</si>
  <si>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</si>
  <si>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</si>
  <si>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</si>
  <si>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</si>
  <si>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</si>
  <si>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</si>
  <si>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</si>
  <si>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27.12.2011г.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</si>
  <si>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</si>
  <si>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</si>
  <si>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кв.81-99, кв.100-118)</t>
  </si>
  <si>
    <t>без лифта и мусоропроводов"</t>
  </si>
  <si>
    <t xml:space="preserve">(кв.3-20, кв.24-44, </t>
  </si>
  <si>
    <t>"Многоквартирные или жилые дома со всеми видами благоустройства</t>
  </si>
  <si>
    <t xml:space="preserve">Категория  </t>
  </si>
  <si>
    <t>благоустройства с лифтами и мусоропроводами"</t>
  </si>
  <si>
    <t>(кв.45 по кв.80)</t>
  </si>
  <si>
    <t xml:space="preserve">"Многоквартирные или жилые дома со всеми видами </t>
  </si>
  <si>
    <t xml:space="preserve">Категория </t>
  </si>
  <si>
    <t>м2</t>
  </si>
  <si>
    <t>Площадь</t>
  </si>
  <si>
    <t>год</t>
  </si>
  <si>
    <t xml:space="preserve">Год постройки </t>
  </si>
  <si>
    <t>площадь Свободы дом № 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</si>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</sst>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43" fontId="3" fillId="0" borderId="8" xfId="1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43" fontId="3" fillId="0" borderId="14" xfId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43" fontId="9" fillId="0" borderId="20" xfId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7" fillId="0" borderId="0" xfId="0" applyFont="1" applyFill="1" applyAlignment="1">
      <alignment horizontal="justify" vertical="center"/>
    </xf>
    <xf numFmtId="43" fontId="7" fillId="0" borderId="0" xfId="1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4" xfId="0" applyNumberFormat="1" applyFont="1" applyFill="1" applyBorder="1" applyAlignment="1" applyProtection="1">
      <alignment horizontal="left" vertical="center" wrapText="1"/>
    </xf>
    <xf numFmtId="43" fontId="11" fillId="0" borderId="25" xfId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26" xfId="0" applyNumberFormat="1" applyFont="1" applyFill="1" applyBorder="1" applyAlignment="1" applyProtection="1">
      <alignment horizontal="left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</xf>
    <xf numFmtId="43" fontId="11" fillId="0" borderId="14" xfId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28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3" fontId="11" fillId="0" borderId="29" xfId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left" vertical="center" wrapText="1"/>
    </xf>
    <xf numFmtId="0" fontId="11" fillId="0" borderId="30" xfId="0" applyNumberFormat="1" applyFont="1" applyFill="1" applyBorder="1" applyAlignment="1" applyProtection="1">
      <alignment horizontal="left" vertical="center" wrapText="1"/>
    </xf>
    <xf numFmtId="43" fontId="11" fillId="0" borderId="31" xfId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left" vertical="center" wrapText="1"/>
    </xf>
    <xf numFmtId="0" fontId="11" fillId="0" borderId="31" xfId="0" applyNumberFormat="1" applyFont="1" applyFill="1" applyBorder="1" applyAlignment="1" applyProtection="1">
      <alignment horizontal="left" vertical="center" wrapText="1"/>
    </xf>
    <xf numFmtId="0" fontId="11" fillId="0" borderId="32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13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13" fillId="0" borderId="24" xfId="0" applyFont="1" applyFill="1" applyBorder="1" applyAlignment="1">
      <alignment horizontal="center" vertical="center" wrapText="1"/>
    </xf>
    <xf numFmtId="43" fontId="3" fillId="0" borderId="25" xfId="1" applyFont="1" applyFill="1" applyBorder="1" applyAlignment="1">
      <alignment horizontal="justify" vertical="center"/>
    </xf>
    <xf numFmtId="0" fontId="13" fillId="0" borderId="33" xfId="0" applyFont="1" applyFill="1" applyBorder="1" applyAlignment="1">
      <alignment horizontal="justify" vertical="center"/>
    </xf>
    <xf numFmtId="0" fontId="13" fillId="0" borderId="25" xfId="0" applyFont="1" applyFill="1" applyBorder="1" applyAlignment="1">
      <alignment horizontal="justify" vertical="center"/>
    </xf>
    <xf numFmtId="0" fontId="13" fillId="0" borderId="26" xfId="0" applyFont="1" applyFill="1" applyBorder="1" applyAlignment="1">
      <alignment horizontal="justify" vertical="center"/>
    </xf>
    <xf numFmtId="0" fontId="12" fillId="0" borderId="0" xfId="0" applyFont="1" applyFill="1" applyAlignment="1">
      <alignment horizontal="justify" vertical="top"/>
    </xf>
    <xf numFmtId="0" fontId="13" fillId="0" borderId="34" xfId="0" applyFont="1" applyFill="1" applyBorder="1" applyAlignment="1">
      <alignment horizontal="center" vertical="center" wrapText="1"/>
    </xf>
    <xf numFmtId="43" fontId="3" fillId="0" borderId="31" xfId="1" applyFont="1" applyFill="1" applyBorder="1" applyAlignment="1">
      <alignment horizontal="justify" vertical="center"/>
    </xf>
    <xf numFmtId="0" fontId="13" fillId="0" borderId="35" xfId="0" applyFont="1" applyFill="1" applyBorder="1" applyAlignment="1">
      <alignment horizontal="justify" vertical="center"/>
    </xf>
    <xf numFmtId="0" fontId="13" fillId="0" borderId="29" xfId="0" applyFont="1" applyFill="1" applyBorder="1" applyAlignment="1">
      <alignment horizontal="justify" vertical="center"/>
    </xf>
    <xf numFmtId="0" fontId="13" fillId="0" borderId="36" xfId="0" applyFont="1" applyFill="1" applyBorder="1" applyAlignment="1">
      <alignment horizontal="justify" vertical="center"/>
    </xf>
    <xf numFmtId="43" fontId="3" fillId="0" borderId="0" xfId="1" applyFont="1" applyFill="1"/>
    <xf numFmtId="0" fontId="12" fillId="0" borderId="0" xfId="0" applyFont="1" applyFill="1"/>
    <xf numFmtId="43" fontId="14" fillId="0" borderId="17" xfId="0" applyNumberFormat="1" applyFont="1" applyFill="1" applyBorder="1" applyAlignment="1">
      <alignment horizontal="center"/>
    </xf>
    <xf numFmtId="43" fontId="14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justify" vertical="center"/>
    </xf>
    <xf numFmtId="0" fontId="13" fillId="0" borderId="9" xfId="0" applyFont="1" applyFill="1" applyBorder="1" applyAlignment="1">
      <alignment horizontal="justify" vertical="center"/>
    </xf>
    <xf numFmtId="0" fontId="13" fillId="0" borderId="38" xfId="0" applyFont="1" applyFill="1" applyBorder="1" applyAlignment="1">
      <alignment horizontal="justify" vertical="center"/>
    </xf>
    <xf numFmtId="43" fontId="15" fillId="0" borderId="1" xfId="1" applyFont="1" applyFill="1" applyBorder="1" applyAlignment="1">
      <alignment horizontal="center" vertical="center"/>
    </xf>
    <xf numFmtId="43" fontId="15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justify" vertical="center"/>
    </xf>
    <xf numFmtId="0" fontId="13" fillId="0" borderId="14" xfId="0" applyFont="1" applyFill="1" applyBorder="1" applyAlignment="1">
      <alignment horizontal="justify" vertical="center"/>
    </xf>
    <xf numFmtId="0" fontId="13" fillId="0" borderId="28" xfId="0" applyFont="1" applyFill="1" applyBorder="1" applyAlignment="1">
      <alignment horizontal="justify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/>
    </xf>
    <xf numFmtId="0" fontId="13" fillId="0" borderId="3" xfId="0" applyFont="1" applyFill="1" applyBorder="1" applyAlignment="1">
      <alignment horizontal="justify" vertical="center"/>
    </xf>
    <xf numFmtId="0" fontId="13" fillId="0" borderId="18" xfId="0" applyFont="1" applyFill="1" applyBorder="1" applyAlignment="1">
      <alignment horizontal="justify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13" fillId="0" borderId="28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justify" vertical="top"/>
    </xf>
    <xf numFmtId="0" fontId="13" fillId="0" borderId="14" xfId="0" applyFont="1" applyFill="1" applyBorder="1" applyAlignment="1">
      <alignment horizontal="justify" vertical="top"/>
    </xf>
    <xf numFmtId="0" fontId="13" fillId="0" borderId="28" xfId="0" applyFont="1" applyFill="1" applyBorder="1" applyAlignment="1">
      <alignment horizontal="justify" vertical="top"/>
    </xf>
    <xf numFmtId="0" fontId="13" fillId="0" borderId="4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3" fontId="15" fillId="0" borderId="17" xfId="1" applyFont="1" applyFill="1" applyBorder="1" applyAlignment="1">
      <alignment horizontal="center" vertical="top"/>
    </xf>
    <xf numFmtId="43" fontId="15" fillId="0" borderId="18" xfId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13" fillId="0" borderId="47" xfId="0" applyFont="1" applyFill="1" applyBorder="1" applyAlignment="1">
      <alignment vertical="top"/>
    </xf>
    <xf numFmtId="0" fontId="13" fillId="0" borderId="48" xfId="0" applyFont="1" applyFill="1" applyBorder="1" applyAlignment="1">
      <alignment vertical="top"/>
    </xf>
    <xf numFmtId="0" fontId="13" fillId="0" borderId="44" xfId="0" applyFont="1" applyFill="1" applyBorder="1" applyAlignment="1">
      <alignment horizontal="center" vertical="top"/>
    </xf>
    <xf numFmtId="0" fontId="13" fillId="0" borderId="49" xfId="0" applyFont="1" applyFill="1" applyBorder="1" applyAlignment="1">
      <alignment horizontal="center" vertical="top"/>
    </xf>
    <xf numFmtId="0" fontId="13" fillId="0" borderId="4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top"/>
    </xf>
    <xf numFmtId="43" fontId="6" fillId="0" borderId="5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7" fillId="0" borderId="0" xfId="0" applyFont="1" applyFill="1" applyAlignment="1">
      <alignment horizontal="center" vertical="top"/>
    </xf>
    <xf numFmtId="43" fontId="7" fillId="0" borderId="0" xfId="0" applyNumberFormat="1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right" vertical="top"/>
    </xf>
    <xf numFmtId="43" fontId="10" fillId="0" borderId="17" xfId="0" applyNumberFormat="1" applyFont="1" applyFill="1" applyBorder="1" applyAlignment="1">
      <alignment horizontal="justify" vertical="top"/>
    </xf>
    <xf numFmtId="0" fontId="10" fillId="0" borderId="3" xfId="0" applyFont="1" applyFill="1" applyBorder="1" applyAlignment="1">
      <alignment horizontal="justify" vertical="top"/>
    </xf>
    <xf numFmtId="43" fontId="9" fillId="0" borderId="3" xfId="0" applyNumberFormat="1" applyFont="1" applyFill="1" applyBorder="1" applyAlignment="1">
      <alignment horizontal="center" vertical="top"/>
    </xf>
    <xf numFmtId="0" fontId="10" fillId="0" borderId="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3" fontId="7" fillId="0" borderId="17" xfId="1" applyFont="1" applyFill="1" applyBorder="1" applyAlignment="1">
      <alignment horizontal="fill" vertical="center"/>
    </xf>
    <xf numFmtId="43" fontId="7" fillId="0" borderId="3" xfId="1" applyFont="1" applyFill="1" applyBorder="1" applyAlignment="1">
      <alignment horizontal="fill" vertical="center"/>
    </xf>
    <xf numFmtId="43" fontId="18" fillId="0" borderId="3" xfId="1" applyFont="1" applyFill="1" applyBorder="1" applyAlignment="1">
      <alignment horizontal="fill" vertical="center"/>
    </xf>
    <xf numFmtId="0" fontId="18" fillId="0" borderId="3" xfId="0" applyFont="1" applyFill="1" applyBorder="1" applyAlignment="1">
      <alignment horizontal="justify" vertical="top"/>
    </xf>
    <xf numFmtId="0" fontId="18" fillId="0" borderId="18" xfId="0" applyFont="1" applyFill="1" applyBorder="1" applyAlignment="1">
      <alignment horizontal="justify" vertical="top"/>
    </xf>
    <xf numFmtId="0" fontId="3" fillId="0" borderId="51" xfId="0" applyFont="1" applyFill="1" applyBorder="1" applyAlignment="1">
      <alignment horizontal="justify" vertical="top"/>
    </xf>
    <xf numFmtId="0" fontId="3" fillId="0" borderId="45" xfId="0" applyFont="1" applyFill="1" applyBorder="1" applyAlignment="1">
      <alignment horizontal="justify" vertical="top"/>
    </xf>
    <xf numFmtId="0" fontId="3" fillId="0" borderId="52" xfId="0" applyFont="1" applyFill="1" applyBorder="1" applyAlignment="1">
      <alignment horizontal="justify" vertical="top"/>
    </xf>
    <xf numFmtId="0" fontId="3" fillId="0" borderId="5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39" fontId="3" fillId="0" borderId="14" xfId="1" applyNumberFormat="1" applyFont="1" applyFill="1" applyBorder="1" applyAlignment="1">
      <alignment horizontal="right" vertical="top"/>
    </xf>
    <xf numFmtId="0" fontId="19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4"/>
  <sheetViews>
    <sheetView tabSelected="1" view="pageBreakPreview" zoomScale="90" zoomScaleSheetLayoutView="90" workbookViewId="0">
      <selection activeCell="E93" sqref="E93"/>
    </sheetView>
  </sheetViews>
  <sheetFormatPr defaultColWidth="9.140625" defaultRowHeight="16.5" x14ac:dyDescent="0.3"/>
  <cols>
    <col min="1" max="1" width="22.28515625" style="1" customWidth="1"/>
    <col min="2" max="2" width="17.7109375" style="1" customWidth="1"/>
    <col min="3" max="3" width="16.5703125" style="1" customWidth="1"/>
    <col min="4" max="4" width="13.5703125" style="1" customWidth="1"/>
    <col min="5" max="5" width="24" style="1" customWidth="1"/>
    <col min="6" max="6" width="16" style="1" bestFit="1" customWidth="1"/>
    <col min="7" max="7" width="19.140625" style="1" customWidth="1"/>
    <col min="8" max="8" width="11.57031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6" t="s">
        <v>123</v>
      </c>
      <c r="B2" s="206"/>
      <c r="C2" s="206"/>
      <c r="D2" s="206"/>
      <c r="E2" s="206"/>
      <c r="F2" s="206"/>
      <c r="G2" s="206"/>
      <c r="H2" s="1">
        <v>5</v>
      </c>
    </row>
    <row r="3" spans="1:16" s="203" customFormat="1" ht="18" x14ac:dyDescent="0.25">
      <c r="A3" s="205" t="s">
        <v>122</v>
      </c>
      <c r="B3" s="205"/>
      <c r="C3" s="205"/>
      <c r="D3" s="205"/>
      <c r="E3" s="205"/>
      <c r="F3" s="205"/>
      <c r="G3" s="205"/>
      <c r="I3" s="2"/>
      <c r="J3" s="2"/>
      <c r="K3" s="2"/>
      <c r="L3" s="4"/>
      <c r="M3" s="3"/>
      <c r="N3" s="3"/>
      <c r="O3" s="2"/>
      <c r="P3" s="2"/>
    </row>
    <row r="4" spans="1:16" s="203" customFormat="1" ht="20.25" x14ac:dyDescent="0.3">
      <c r="A4" s="204" t="s">
        <v>121</v>
      </c>
      <c r="B4" s="204"/>
      <c r="C4" s="204"/>
      <c r="D4" s="204"/>
      <c r="E4" s="204"/>
      <c r="F4" s="204"/>
      <c r="G4" s="204"/>
      <c r="I4" s="2"/>
      <c r="J4" s="2"/>
      <c r="K4" s="2"/>
      <c r="L4" s="4"/>
      <c r="M4" s="3"/>
      <c r="N4" s="3"/>
      <c r="O4" s="2"/>
      <c r="P4" s="2"/>
    </row>
    <row r="5" spans="1:16" s="198" customFormat="1" ht="20.25" x14ac:dyDescent="0.3">
      <c r="A5" s="202" t="s">
        <v>120</v>
      </c>
      <c r="B5" s="202"/>
      <c r="C5" s="202"/>
      <c r="D5" s="202"/>
      <c r="E5" s="202"/>
      <c r="F5" s="202"/>
      <c r="G5" s="202"/>
      <c r="I5" s="199"/>
      <c r="J5" s="199"/>
      <c r="K5" s="199"/>
      <c r="L5" s="201"/>
      <c r="M5" s="200"/>
      <c r="N5" s="200"/>
      <c r="O5" s="199"/>
      <c r="P5" s="199"/>
    </row>
    <row r="7" spans="1:16" s="193" customFormat="1" ht="15.75" x14ac:dyDescent="0.25">
      <c r="A7" s="193" t="s">
        <v>119</v>
      </c>
      <c r="B7" s="197">
        <v>1962</v>
      </c>
      <c r="C7" s="193" t="s">
        <v>118</v>
      </c>
      <c r="I7" s="2"/>
      <c r="J7" s="2"/>
      <c r="K7" s="2"/>
      <c r="L7" s="4"/>
      <c r="M7" s="3"/>
      <c r="N7" s="3"/>
      <c r="O7" s="2"/>
      <c r="P7" s="2"/>
    </row>
    <row r="8" spans="1:16" s="193" customFormat="1" ht="15.75" x14ac:dyDescent="0.25">
      <c r="A8" s="193" t="s">
        <v>117</v>
      </c>
      <c r="B8" s="196">
        <v>7191.12</v>
      </c>
      <c r="C8" s="193" t="s">
        <v>116</v>
      </c>
      <c r="I8" s="2"/>
      <c r="J8" s="2"/>
      <c r="K8" s="2"/>
      <c r="L8" s="4"/>
      <c r="M8" s="3"/>
      <c r="N8" s="3"/>
      <c r="O8" s="2"/>
      <c r="P8" s="2"/>
    </row>
    <row r="9" spans="1:16" s="193" customFormat="1" ht="15.75" x14ac:dyDescent="0.25">
      <c r="A9" s="193" t="s">
        <v>115</v>
      </c>
      <c r="B9" s="193" t="s">
        <v>114</v>
      </c>
      <c r="I9" s="2"/>
      <c r="J9" s="2"/>
      <c r="K9" s="2"/>
      <c r="L9" s="4"/>
      <c r="M9" s="3"/>
      <c r="N9" s="3"/>
      <c r="O9" s="2"/>
      <c r="P9" s="2"/>
    </row>
    <row r="10" spans="1:16" s="193" customFormat="1" ht="15.75" x14ac:dyDescent="0.25">
      <c r="A10" s="193" t="s">
        <v>113</v>
      </c>
      <c r="B10" s="193" t="s">
        <v>112</v>
      </c>
      <c r="I10" s="2"/>
      <c r="J10" s="2"/>
      <c r="K10" s="2"/>
      <c r="L10" s="4"/>
      <c r="M10" s="3"/>
      <c r="N10" s="3"/>
      <c r="O10" s="2"/>
      <c r="P10" s="2"/>
    </row>
    <row r="11" spans="1:16" s="193" customFormat="1" ht="15.75" x14ac:dyDescent="0.25">
      <c r="I11" s="2"/>
      <c r="J11" s="2"/>
      <c r="K11" s="2"/>
      <c r="L11" s="4"/>
      <c r="M11" s="3"/>
      <c r="N11" s="3"/>
      <c r="O11" s="2"/>
      <c r="P11" s="2"/>
    </row>
    <row r="12" spans="1:16" x14ac:dyDescent="0.3">
      <c r="A12" s="1" t="s">
        <v>111</v>
      </c>
      <c r="B12" s="193" t="s">
        <v>110</v>
      </c>
      <c r="C12" s="193"/>
      <c r="D12" s="193"/>
      <c r="E12" s="193"/>
    </row>
    <row r="13" spans="1:16" x14ac:dyDescent="0.3">
      <c r="A13" s="1" t="s">
        <v>109</v>
      </c>
      <c r="B13" s="193" t="s">
        <v>108</v>
      </c>
      <c r="C13" s="193"/>
      <c r="D13" s="193"/>
      <c r="E13" s="193"/>
    </row>
    <row r="14" spans="1:16" x14ac:dyDescent="0.3">
      <c r="A14" s="1" t="s">
        <v>107</v>
      </c>
    </row>
    <row r="16" spans="1:16" s="193" customFormat="1" ht="15.75" x14ac:dyDescent="0.25">
      <c r="A16" s="193" t="s">
        <v>106</v>
      </c>
      <c r="D16" s="193" t="s">
        <v>105</v>
      </c>
      <c r="I16" s="2"/>
      <c r="J16" s="2"/>
      <c r="K16" s="2"/>
      <c r="L16" s="4"/>
      <c r="M16" s="3"/>
      <c r="N16" s="3"/>
      <c r="O16" s="2"/>
      <c r="P16" s="2"/>
    </row>
    <row r="17" spans="1:16" s="193" customFormat="1" ht="15.75" x14ac:dyDescent="0.25">
      <c r="A17" s="193" t="s">
        <v>104</v>
      </c>
      <c r="I17" s="2"/>
      <c r="J17" s="192"/>
      <c r="K17" s="2"/>
      <c r="L17" s="4"/>
      <c r="M17" s="3"/>
      <c r="N17" s="3"/>
      <c r="O17" s="2"/>
      <c r="P17" s="2"/>
    </row>
    <row r="19" spans="1:16" x14ac:dyDescent="0.3">
      <c r="A19" s="1" t="s">
        <v>103</v>
      </c>
      <c r="P19" s="192"/>
    </row>
    <row r="20" spans="1:16" x14ac:dyDescent="0.3">
      <c r="A20" s="1" t="s">
        <v>102</v>
      </c>
      <c r="O20" s="192"/>
      <c r="P20" s="192"/>
    </row>
    <row r="21" spans="1:16" x14ac:dyDescent="0.3">
      <c r="A21" s="195"/>
      <c r="B21" s="195"/>
      <c r="C21" s="195"/>
      <c r="D21" s="195"/>
      <c r="E21" s="195"/>
      <c r="F21" s="195"/>
      <c r="G21" s="195"/>
      <c r="O21" s="192"/>
    </row>
    <row r="22" spans="1:16" ht="20.25" x14ac:dyDescent="0.3">
      <c r="A22" s="194" t="s">
        <v>101</v>
      </c>
      <c r="B22" s="194"/>
      <c r="C22" s="194"/>
      <c r="D22" s="194"/>
      <c r="E22" s="194"/>
      <c r="F22" s="194"/>
      <c r="G22" s="194"/>
      <c r="O22" s="192"/>
    </row>
    <row r="23" spans="1:16" s="193" customFormat="1" ht="15.75" x14ac:dyDescent="0.25">
      <c r="A23" s="193" t="s">
        <v>100</v>
      </c>
      <c r="I23" s="2"/>
      <c r="J23" s="2"/>
      <c r="K23" s="2"/>
      <c r="L23" s="4"/>
      <c r="M23" s="3"/>
      <c r="N23" s="3"/>
      <c r="O23" s="2"/>
      <c r="P23" s="2"/>
    </row>
    <row r="24" spans="1:16" ht="17.25" thickBot="1" x14ac:dyDescent="0.35">
      <c r="O24" s="192">
        <v>1090124.5248</v>
      </c>
    </row>
    <row r="25" spans="1:16" s="5" customFormat="1" ht="49.5" x14ac:dyDescent="0.25">
      <c r="A25" s="191" t="s">
        <v>99</v>
      </c>
      <c r="B25" s="188" t="s">
        <v>98</v>
      </c>
      <c r="C25" s="188" t="s">
        <v>97</v>
      </c>
      <c r="D25" s="190" t="s">
        <v>96</v>
      </c>
      <c r="E25" s="189"/>
      <c r="F25" s="188" t="s">
        <v>95</v>
      </c>
      <c r="G25" s="187" t="s">
        <v>94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6" customFormat="1" ht="32.450000000000003" customHeight="1" x14ac:dyDescent="0.25">
      <c r="A26" s="186"/>
      <c r="B26" s="185" t="s">
        <v>93</v>
      </c>
      <c r="C26" s="185" t="s">
        <v>93</v>
      </c>
      <c r="D26" s="185" t="s">
        <v>92</v>
      </c>
      <c r="E26" s="185" t="s">
        <v>91</v>
      </c>
      <c r="F26" s="185" t="s">
        <v>90</v>
      </c>
      <c r="G26" s="184" t="s">
        <v>89</v>
      </c>
      <c r="H26" s="9"/>
      <c r="I26" s="9"/>
      <c r="L26" s="8"/>
      <c r="M26" s="7"/>
      <c r="N26" s="7"/>
    </row>
    <row r="27" spans="1:16" s="5" customFormat="1" ht="33" x14ac:dyDescent="0.25">
      <c r="A27" s="37" t="s">
        <v>88</v>
      </c>
      <c r="B27" s="36">
        <v>1479996.6199999999</v>
      </c>
      <c r="C27" s="36">
        <v>1475483.3229999999</v>
      </c>
      <c r="D27" s="36">
        <v>370609.10164104076</v>
      </c>
      <c r="E27" s="36">
        <f>B27-C27</f>
        <v>4513.2970000000205</v>
      </c>
      <c r="F27" s="36">
        <f>D27+B27-C27</f>
        <v>375122.39864104078</v>
      </c>
      <c r="G27" s="183">
        <v>0</v>
      </c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37" t="s">
        <v>87</v>
      </c>
      <c r="B28" s="36">
        <v>475258.30000000016</v>
      </c>
      <c r="C28" s="36">
        <v>474991.72400000005</v>
      </c>
      <c r="D28" s="36">
        <v>30190.282000000239</v>
      </c>
      <c r="E28" s="36">
        <f>B28-C28</f>
        <v>266.57600000011735</v>
      </c>
      <c r="F28" s="36">
        <f>D28+B28-C28</f>
        <v>30456.858000000357</v>
      </c>
      <c r="G28" s="183">
        <f>C28-D82</f>
        <v>306340.57400000008</v>
      </c>
      <c r="H28" s="10"/>
      <c r="I28" s="9"/>
      <c r="J28" s="6"/>
      <c r="K28" s="6"/>
      <c r="L28" s="8"/>
      <c r="M28" s="7"/>
      <c r="N28" s="7"/>
      <c r="O28" s="6"/>
      <c r="P28" s="6"/>
    </row>
    <row r="29" spans="1:16" s="5" customFormat="1" hidden="1" x14ac:dyDescent="0.25">
      <c r="A29" s="37" t="s">
        <v>86</v>
      </c>
      <c r="B29" s="36"/>
      <c r="C29" s="36"/>
      <c r="D29" s="36">
        <v>25521.520000000019</v>
      </c>
      <c r="E29" s="36">
        <f>B29-C29</f>
        <v>0</v>
      </c>
      <c r="F29" s="36">
        <f>D29+B29-C29</f>
        <v>25521.520000000019</v>
      </c>
      <c r="G29" s="183">
        <f>C29-D89</f>
        <v>0</v>
      </c>
      <c r="H29" s="10"/>
      <c r="I29" s="9"/>
      <c r="J29" s="6"/>
      <c r="K29" s="6"/>
      <c r="L29" s="8"/>
      <c r="M29" s="7"/>
      <c r="N29" s="7"/>
      <c r="O29" s="6"/>
      <c r="P29" s="6"/>
    </row>
    <row r="30" spans="1:16" s="5" customFormat="1" x14ac:dyDescent="0.25">
      <c r="A30" s="37" t="s">
        <v>85</v>
      </c>
      <c r="B30" s="36">
        <v>156484.62000000002</v>
      </c>
      <c r="C30" s="36">
        <v>156313.598</v>
      </c>
      <c r="D30" s="36">
        <v>36482.030358958436</v>
      </c>
      <c r="E30" s="36">
        <f>B30-C30</f>
        <v>171.02200000002631</v>
      </c>
      <c r="F30" s="36">
        <f>D30+B30-C30</f>
        <v>36653.052358958463</v>
      </c>
      <c r="G30" s="183">
        <v>0</v>
      </c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x14ac:dyDescent="0.25">
      <c r="A31" s="182" t="s">
        <v>84</v>
      </c>
      <c r="B31" s="182"/>
      <c r="C31" s="182"/>
      <c r="D31" s="10"/>
      <c r="E31" s="10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5" customFormat="1" x14ac:dyDescent="0.25">
      <c r="A32" s="181"/>
      <c r="B32" s="181"/>
      <c r="C32" s="12"/>
      <c r="D32" s="10"/>
      <c r="E32" s="10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16" customFormat="1" x14ac:dyDescent="0.25">
      <c r="A33" s="11" t="s">
        <v>83</v>
      </c>
      <c r="B33" s="11"/>
      <c r="C33" s="11"/>
      <c r="D33" s="11"/>
      <c r="E33" s="11"/>
      <c r="F33" s="11"/>
      <c r="G33" s="11"/>
      <c r="H33" s="21"/>
      <c r="I33" s="20"/>
      <c r="J33" s="17"/>
      <c r="K33" s="17"/>
      <c r="L33" s="19"/>
      <c r="M33" s="18"/>
      <c r="N33" s="18"/>
      <c r="O33" s="17"/>
      <c r="P33" s="17"/>
    </row>
    <row r="34" spans="1:16" s="5" customFormat="1" ht="17.25" thickBot="1" x14ac:dyDescent="0.3">
      <c r="A34" s="10"/>
      <c r="B34" s="10"/>
      <c r="C34" s="10"/>
      <c r="D34" s="10"/>
      <c r="E34" s="10"/>
      <c r="F34" s="10"/>
      <c r="G34" s="10"/>
      <c r="H34" s="10"/>
      <c r="I34" s="9"/>
      <c r="J34" s="6"/>
      <c r="K34" s="6"/>
      <c r="L34" s="8"/>
      <c r="M34" s="7"/>
      <c r="N34" s="7"/>
      <c r="O34" s="6"/>
      <c r="P34" s="6"/>
    </row>
    <row r="35" spans="1:16" s="5" customFormat="1" ht="50.25" thickBot="1" x14ac:dyDescent="0.3">
      <c r="A35" s="180" t="s">
        <v>82</v>
      </c>
      <c r="B35" s="179" t="s">
        <v>81</v>
      </c>
      <c r="C35" s="179" t="s">
        <v>80</v>
      </c>
      <c r="D35" s="178" t="s">
        <v>79</v>
      </c>
      <c r="E35" s="177" t="s">
        <v>78</v>
      </c>
      <c r="F35" s="10"/>
      <c r="G35" s="10"/>
      <c r="H35" s="10"/>
      <c r="I35" s="9"/>
      <c r="J35" s="6"/>
      <c r="K35" s="6"/>
      <c r="L35" s="8"/>
      <c r="M35" s="7"/>
      <c r="N35" s="7"/>
      <c r="O35" s="6"/>
      <c r="P35" s="6"/>
    </row>
    <row r="36" spans="1:16" s="55" customFormat="1" ht="24" customHeight="1" thickBot="1" x14ac:dyDescent="0.3">
      <c r="A36" s="176" t="s">
        <v>77</v>
      </c>
      <c r="B36" s="175" t="s">
        <v>76</v>
      </c>
      <c r="C36" s="174">
        <v>882.06</v>
      </c>
      <c r="D36" s="173">
        <v>0</v>
      </c>
      <c r="E36" s="172">
        <v>0</v>
      </c>
      <c r="F36" s="58"/>
      <c r="G36" s="58"/>
      <c r="H36" s="58"/>
      <c r="I36" s="9"/>
      <c r="J36" s="6"/>
      <c r="K36" s="6"/>
      <c r="L36" s="8"/>
      <c r="M36" s="7"/>
      <c r="N36" s="7"/>
      <c r="O36" s="6"/>
      <c r="P36" s="6"/>
    </row>
    <row r="37" spans="1:16" s="55" customFormat="1" ht="17.25" thickBot="1" x14ac:dyDescent="0.3">
      <c r="A37" s="171" t="s">
        <v>9</v>
      </c>
      <c r="B37" s="170"/>
      <c r="C37" s="169">
        <f>SUM(C36:C36)</f>
        <v>882.06</v>
      </c>
      <c r="D37" s="168"/>
      <c r="E37" s="167">
        <v>0</v>
      </c>
      <c r="F37" s="58"/>
      <c r="G37" s="58"/>
      <c r="H37" s="58"/>
      <c r="I37" s="58"/>
      <c r="L37" s="57"/>
      <c r="M37" s="56"/>
      <c r="N37" s="56"/>
    </row>
    <row r="38" spans="1:16" s="55" customFormat="1" ht="12.75" x14ac:dyDescent="0.25">
      <c r="A38" s="166"/>
      <c r="B38" s="165"/>
      <c r="C38" s="165"/>
      <c r="D38" s="165"/>
      <c r="E38" s="164"/>
      <c r="F38" s="58"/>
      <c r="G38" s="58"/>
      <c r="H38" s="58"/>
      <c r="I38" s="9"/>
      <c r="J38" s="6"/>
      <c r="K38" s="6"/>
      <c r="L38" s="8"/>
      <c r="M38" s="7"/>
      <c r="N38" s="7"/>
      <c r="O38" s="6"/>
      <c r="P38" s="6"/>
    </row>
    <row r="39" spans="1:16" s="5" customFormat="1" ht="20.25" x14ac:dyDescent="0.25">
      <c r="A39" s="163" t="s">
        <v>75</v>
      </c>
      <c r="B39" s="163"/>
      <c r="C39" s="163"/>
      <c r="D39" s="163"/>
      <c r="E39" s="163"/>
      <c r="F39" s="163"/>
      <c r="G39" s="163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x14ac:dyDescent="0.25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39.75" customHeight="1" x14ac:dyDescent="0.3">
      <c r="A41" s="162" t="s">
        <v>74</v>
      </c>
      <c r="B41" s="162"/>
      <c r="C41" s="162"/>
      <c r="D41" s="162"/>
      <c r="E41" s="162"/>
      <c r="F41" s="10"/>
      <c r="G41" s="10"/>
      <c r="H41" s="10"/>
      <c r="I41" s="9"/>
      <c r="J41" s="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0"/>
      <c r="B42" s="10"/>
      <c r="C42" s="10"/>
      <c r="D42" s="10"/>
      <c r="E42" s="10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61" t="s">
        <v>73</v>
      </c>
      <c r="B43" s="161"/>
      <c r="C43" s="161"/>
      <c r="D43" s="161"/>
      <c r="E43" s="160">
        <f>B27+B30</f>
        <v>1636481.24</v>
      </c>
      <c r="F43" s="159" t="s">
        <v>72</v>
      </c>
      <c r="G43" s="12"/>
      <c r="H43" s="12"/>
      <c r="I43" s="9"/>
      <c r="J43" s="158"/>
      <c r="K43" s="6"/>
      <c r="L43" s="8"/>
      <c r="M43" s="7"/>
      <c r="N43" s="7"/>
      <c r="O43" s="6"/>
      <c r="P43" s="6"/>
    </row>
    <row r="44" spans="1:16" s="5" customFormat="1" ht="17.25" thickBot="1" x14ac:dyDescent="0.3">
      <c r="A44" s="157"/>
      <c r="B44" s="157"/>
      <c r="C44" s="157"/>
      <c r="D44" s="157"/>
      <c r="E44" s="157"/>
      <c r="F44" s="10"/>
      <c r="G44" s="10"/>
      <c r="H44" s="10"/>
      <c r="I44" s="9"/>
      <c r="J44" s="6"/>
      <c r="K44" s="6"/>
      <c r="L44" s="8"/>
      <c r="M44" s="7"/>
      <c r="N44" s="7"/>
      <c r="O44" s="6"/>
      <c r="P44" s="6"/>
    </row>
    <row r="45" spans="1:16" s="5" customFormat="1" ht="17.25" thickBot="1" x14ac:dyDescent="0.3">
      <c r="A45" s="156" t="s">
        <v>17</v>
      </c>
      <c r="B45" s="155"/>
      <c r="C45" s="154"/>
      <c r="D45" s="153" t="s">
        <v>71</v>
      </c>
      <c r="E45" s="152" t="s">
        <v>15</v>
      </c>
      <c r="F45" s="10"/>
      <c r="G45" s="10"/>
      <c r="H45" s="10"/>
      <c r="L45" s="84"/>
      <c r="M45" s="83"/>
      <c r="N45" s="83"/>
    </row>
    <row r="46" spans="1:16" s="5" customFormat="1" ht="17.25" thickBot="1" x14ac:dyDescent="0.3">
      <c r="A46" s="151" t="s">
        <v>70</v>
      </c>
      <c r="B46" s="150"/>
      <c r="C46" s="150"/>
      <c r="D46" s="149">
        <f>(E43-D68)*'[1]% для расчета 2021'!G18/100</f>
        <v>770624.4170475842</v>
      </c>
      <c r="E46" s="148"/>
      <c r="F46" s="10"/>
      <c r="G46" s="12"/>
      <c r="H46" s="10"/>
      <c r="L46" s="84"/>
      <c r="M46" s="83"/>
      <c r="N46" s="83"/>
    </row>
    <row r="47" spans="1:16" s="5" customFormat="1" ht="72" customHeight="1" x14ac:dyDescent="0.25">
      <c r="A47" s="98" t="s">
        <v>69</v>
      </c>
      <c r="B47" s="97"/>
      <c r="C47" s="96"/>
      <c r="D47" s="147" t="s">
        <v>53</v>
      </c>
      <c r="E47" s="146"/>
      <c r="F47" s="10"/>
      <c r="G47" s="10"/>
      <c r="H47" s="10"/>
      <c r="L47" s="84"/>
      <c r="M47" s="83"/>
      <c r="N47" s="83"/>
    </row>
    <row r="48" spans="1:16" s="5" customFormat="1" ht="51" customHeight="1" x14ac:dyDescent="0.25">
      <c r="A48" s="126" t="s">
        <v>68</v>
      </c>
      <c r="B48" s="125"/>
      <c r="C48" s="124"/>
      <c r="D48" s="137" t="s">
        <v>53</v>
      </c>
      <c r="E48" s="136"/>
      <c r="F48" s="10"/>
      <c r="G48" s="10"/>
      <c r="H48" s="10"/>
      <c r="L48" s="84"/>
      <c r="M48" s="83"/>
      <c r="N48" s="83"/>
    </row>
    <row r="49" spans="1:14" s="5" customFormat="1" ht="53.25" customHeight="1" x14ac:dyDescent="0.25">
      <c r="A49" s="126" t="s">
        <v>67</v>
      </c>
      <c r="B49" s="125"/>
      <c r="C49" s="124"/>
      <c r="D49" s="137" t="s">
        <v>53</v>
      </c>
      <c r="E49" s="136"/>
      <c r="F49" s="10"/>
      <c r="G49" s="10"/>
      <c r="H49" s="10"/>
      <c r="L49" s="84"/>
      <c r="M49" s="83"/>
      <c r="N49" s="83"/>
    </row>
    <row r="50" spans="1:14" s="5" customFormat="1" ht="53.25" customHeight="1" x14ac:dyDescent="0.25">
      <c r="A50" s="126" t="s">
        <v>66</v>
      </c>
      <c r="B50" s="125"/>
      <c r="C50" s="124"/>
      <c r="D50" s="117" t="s">
        <v>65</v>
      </c>
      <c r="E50" s="116"/>
      <c r="F50" s="10"/>
      <c r="G50" s="10"/>
      <c r="H50" s="10"/>
      <c r="L50" s="84"/>
      <c r="M50" s="83"/>
      <c r="N50" s="83"/>
    </row>
    <row r="51" spans="1:14" s="5" customFormat="1" ht="37.5" customHeight="1" x14ac:dyDescent="0.25">
      <c r="A51" s="126" t="s">
        <v>64</v>
      </c>
      <c r="B51" s="125"/>
      <c r="C51" s="124"/>
      <c r="D51" s="117" t="s">
        <v>63</v>
      </c>
      <c r="E51" s="116"/>
      <c r="F51" s="10"/>
      <c r="G51" s="10"/>
      <c r="H51" s="10"/>
      <c r="L51" s="84"/>
      <c r="M51" s="83"/>
      <c r="N51" s="83"/>
    </row>
    <row r="52" spans="1:14" s="5" customFormat="1" ht="51" customHeight="1" x14ac:dyDescent="0.25">
      <c r="A52" s="126" t="s">
        <v>62</v>
      </c>
      <c r="B52" s="125"/>
      <c r="C52" s="124"/>
      <c r="D52" s="117" t="s">
        <v>61</v>
      </c>
      <c r="E52" s="116"/>
      <c r="F52" s="10"/>
      <c r="G52" s="10"/>
      <c r="H52" s="10"/>
      <c r="L52" s="84"/>
      <c r="M52" s="83"/>
      <c r="N52" s="83"/>
    </row>
    <row r="53" spans="1:14" s="5" customFormat="1" ht="54" customHeight="1" x14ac:dyDescent="0.25">
      <c r="A53" s="143" t="s">
        <v>60</v>
      </c>
      <c r="B53" s="142"/>
      <c r="C53" s="141"/>
      <c r="D53" s="137" t="s">
        <v>53</v>
      </c>
      <c r="E53" s="136"/>
      <c r="F53" s="10"/>
      <c r="G53" s="10"/>
      <c r="H53" s="10"/>
      <c r="L53" s="84"/>
      <c r="M53" s="83"/>
      <c r="N53" s="83"/>
    </row>
    <row r="54" spans="1:14" s="5" customFormat="1" ht="16.5" customHeight="1" x14ac:dyDescent="0.25">
      <c r="A54" s="143" t="s">
        <v>59</v>
      </c>
      <c r="B54" s="142"/>
      <c r="C54" s="141"/>
      <c r="D54" s="145" t="s">
        <v>58</v>
      </c>
      <c r="E54" s="144"/>
      <c r="F54" s="10"/>
      <c r="G54" s="10"/>
      <c r="H54" s="10"/>
      <c r="L54" s="84"/>
      <c r="M54" s="83"/>
      <c r="N54" s="83"/>
    </row>
    <row r="55" spans="1:14" s="5" customFormat="1" ht="49.5" customHeight="1" x14ac:dyDescent="0.25">
      <c r="A55" s="143" t="s">
        <v>57</v>
      </c>
      <c r="B55" s="142"/>
      <c r="C55" s="141"/>
      <c r="D55" s="137" t="s">
        <v>53</v>
      </c>
      <c r="E55" s="136"/>
      <c r="F55" s="10"/>
      <c r="G55" s="10"/>
      <c r="H55" s="10"/>
      <c r="L55" s="84"/>
      <c r="M55" s="83"/>
      <c r="N55" s="83"/>
    </row>
    <row r="56" spans="1:14" s="5" customFormat="1" ht="27.75" customHeight="1" x14ac:dyDescent="0.25">
      <c r="A56" s="123" t="s">
        <v>56</v>
      </c>
      <c r="B56" s="122"/>
      <c r="C56" s="121"/>
      <c r="D56" s="117" t="s">
        <v>55</v>
      </c>
      <c r="E56" s="116"/>
      <c r="F56" s="10"/>
      <c r="G56" s="10"/>
      <c r="H56" s="10"/>
      <c r="L56" s="84"/>
      <c r="M56" s="83"/>
      <c r="N56" s="83"/>
    </row>
    <row r="57" spans="1:14" s="5" customFormat="1" ht="31.5" customHeight="1" x14ac:dyDescent="0.25">
      <c r="A57" s="140" t="s">
        <v>54</v>
      </c>
      <c r="B57" s="139"/>
      <c r="C57" s="138"/>
      <c r="D57" s="137" t="s">
        <v>53</v>
      </c>
      <c r="E57" s="136"/>
      <c r="F57" s="10"/>
      <c r="G57" s="10"/>
      <c r="H57" s="10"/>
      <c r="L57" s="84"/>
      <c r="M57" s="83"/>
      <c r="N57" s="83"/>
    </row>
    <row r="58" spans="1:14" s="5" customFormat="1" ht="17.25" thickBot="1" x14ac:dyDescent="0.3">
      <c r="A58" s="120" t="s">
        <v>52</v>
      </c>
      <c r="B58" s="119"/>
      <c r="C58" s="118"/>
      <c r="D58" s="135" t="s">
        <v>51</v>
      </c>
      <c r="E58" s="134"/>
      <c r="F58" s="10"/>
      <c r="G58" s="10"/>
      <c r="H58" s="10"/>
      <c r="L58" s="84"/>
      <c r="M58" s="83"/>
      <c r="N58" s="83"/>
    </row>
    <row r="59" spans="1:14" s="5" customFormat="1" ht="17.25" thickBot="1" x14ac:dyDescent="0.3">
      <c r="A59" s="133" t="s">
        <v>50</v>
      </c>
      <c r="B59" s="132"/>
      <c r="C59" s="131"/>
      <c r="D59" s="112">
        <f>(E43-D68)*'[1]% для расчета 2021'!G19/100</f>
        <v>636356.85347987886</v>
      </c>
      <c r="E59" s="111"/>
      <c r="F59" s="10"/>
      <c r="G59" s="10"/>
      <c r="H59" s="10"/>
      <c r="L59" s="84"/>
      <c r="M59" s="83"/>
      <c r="N59" s="83"/>
    </row>
    <row r="60" spans="1:14" s="5" customFormat="1" ht="16.5" customHeight="1" x14ac:dyDescent="0.25">
      <c r="A60" s="98" t="s">
        <v>49</v>
      </c>
      <c r="B60" s="97"/>
      <c r="C60" s="96"/>
      <c r="D60" s="130" t="s">
        <v>48</v>
      </c>
      <c r="E60" s="129"/>
      <c r="F60" s="10"/>
      <c r="G60" s="10"/>
      <c r="H60" s="10"/>
      <c r="L60" s="84"/>
      <c r="M60" s="83"/>
      <c r="N60" s="83"/>
    </row>
    <row r="61" spans="1:14" s="5" customFormat="1" ht="60.75" customHeight="1" x14ac:dyDescent="0.25">
      <c r="A61" s="126"/>
      <c r="B61" s="125"/>
      <c r="C61" s="124"/>
      <c r="D61" s="128"/>
      <c r="E61" s="127"/>
      <c r="F61" s="10"/>
      <c r="G61" s="10"/>
      <c r="H61" s="10"/>
      <c r="L61" s="84"/>
      <c r="M61" s="83"/>
      <c r="N61" s="83"/>
    </row>
    <row r="62" spans="1:14" s="5" customFormat="1" ht="36.75" customHeight="1" x14ac:dyDescent="0.25">
      <c r="A62" s="126" t="s">
        <v>47</v>
      </c>
      <c r="B62" s="125"/>
      <c r="C62" s="124"/>
      <c r="D62" s="117" t="s">
        <v>43</v>
      </c>
      <c r="E62" s="116"/>
      <c r="F62" s="10"/>
      <c r="G62" s="10"/>
      <c r="H62" s="10"/>
      <c r="L62" s="84"/>
      <c r="M62" s="83"/>
      <c r="N62" s="83"/>
    </row>
    <row r="63" spans="1:14" s="5" customFormat="1" ht="36.75" customHeight="1" x14ac:dyDescent="0.25">
      <c r="A63" s="123" t="s">
        <v>46</v>
      </c>
      <c r="B63" s="122"/>
      <c r="C63" s="121"/>
      <c r="D63" s="117" t="s">
        <v>43</v>
      </c>
      <c r="E63" s="116"/>
      <c r="F63" s="10"/>
      <c r="G63" s="10"/>
      <c r="H63" s="10"/>
      <c r="L63" s="84"/>
      <c r="M63" s="83"/>
      <c r="N63" s="83"/>
    </row>
    <row r="64" spans="1:14" s="5" customFormat="1" ht="16.5" customHeight="1" x14ac:dyDescent="0.25">
      <c r="A64" s="123" t="s">
        <v>45</v>
      </c>
      <c r="B64" s="122"/>
      <c r="C64" s="121"/>
      <c r="D64" s="117" t="s">
        <v>43</v>
      </c>
      <c r="E64" s="116"/>
      <c r="F64" s="10"/>
      <c r="G64" s="10"/>
      <c r="H64" s="10"/>
      <c r="L64" s="84"/>
      <c r="M64" s="83"/>
      <c r="N64" s="83"/>
    </row>
    <row r="65" spans="1:16" s="5" customFormat="1" ht="17.25" thickBot="1" x14ac:dyDescent="0.3">
      <c r="A65" s="120" t="s">
        <v>44</v>
      </c>
      <c r="B65" s="119"/>
      <c r="C65" s="118"/>
      <c r="D65" s="117" t="s">
        <v>43</v>
      </c>
      <c r="E65" s="116"/>
      <c r="F65" s="10"/>
      <c r="G65" s="10"/>
      <c r="H65" s="10"/>
      <c r="L65" s="84"/>
      <c r="M65" s="83"/>
      <c r="N65" s="83"/>
    </row>
    <row r="66" spans="1:16" s="5" customFormat="1" ht="22.5" customHeight="1" thickBot="1" x14ac:dyDescent="0.3">
      <c r="A66" s="115" t="s">
        <v>42</v>
      </c>
      <c r="B66" s="114"/>
      <c r="C66" s="113"/>
      <c r="D66" s="112">
        <f>(E43-D68)*'[1]% для расчета 2021'!G17/100</f>
        <v>73015.349472536851</v>
      </c>
      <c r="E66" s="111"/>
      <c r="F66" s="10"/>
      <c r="G66" s="10"/>
      <c r="H66" s="10"/>
      <c r="L66" s="84"/>
      <c r="M66" s="83"/>
      <c r="N66" s="83"/>
    </row>
    <row r="67" spans="1:16" s="5" customFormat="1" ht="53.25" customHeight="1" thickBot="1" x14ac:dyDescent="0.3">
      <c r="A67" s="110" t="s">
        <v>41</v>
      </c>
      <c r="B67" s="109"/>
      <c r="C67" s="108"/>
      <c r="D67" s="107" t="s">
        <v>40</v>
      </c>
      <c r="E67" s="106"/>
      <c r="F67" s="10"/>
      <c r="G67" s="10"/>
      <c r="H67" s="10"/>
      <c r="L67" s="84"/>
      <c r="M67" s="83"/>
      <c r="N67" s="83"/>
    </row>
    <row r="68" spans="1:16" ht="17.25" thickBot="1" x14ac:dyDescent="0.35">
      <c r="A68" s="105" t="s">
        <v>39</v>
      </c>
      <c r="B68" s="104"/>
      <c r="C68" s="103"/>
      <c r="D68" s="102">
        <f>D69+D70</f>
        <v>156484.62000000002</v>
      </c>
      <c r="E68" s="101"/>
      <c r="I68" s="1"/>
      <c r="J68" s="1"/>
      <c r="K68" s="1"/>
      <c r="L68" s="100"/>
      <c r="M68" s="99"/>
      <c r="N68" s="99"/>
      <c r="O68" s="1"/>
      <c r="P68" s="1"/>
    </row>
    <row r="69" spans="1:16" s="5" customFormat="1" ht="39.75" customHeight="1" x14ac:dyDescent="0.25">
      <c r="A69" s="98" t="s">
        <v>38</v>
      </c>
      <c r="B69" s="97"/>
      <c r="C69" s="96"/>
      <c r="D69" s="95">
        <f>(C27+C28+C29+C30)*1.8%</f>
        <v>37922.195609999995</v>
      </c>
      <c r="E69" s="94" t="s">
        <v>37</v>
      </c>
      <c r="F69" s="93"/>
      <c r="G69" s="10"/>
      <c r="H69" s="10"/>
      <c r="L69" s="84"/>
      <c r="M69" s="83"/>
      <c r="N69" s="83"/>
    </row>
    <row r="70" spans="1:16" s="5" customFormat="1" ht="83.25" customHeight="1" thickBot="1" x14ac:dyDescent="0.3">
      <c r="A70" s="92" t="s">
        <v>36</v>
      </c>
      <c r="B70" s="91"/>
      <c r="C70" s="90"/>
      <c r="D70" s="89">
        <f>B30-D69</f>
        <v>118562.42439000003</v>
      </c>
      <c r="E70" s="88" t="s">
        <v>35</v>
      </c>
      <c r="F70" s="10"/>
      <c r="G70" s="10"/>
      <c r="H70" s="10"/>
      <c r="L70" s="84"/>
      <c r="M70" s="83"/>
      <c r="N70" s="83"/>
    </row>
    <row r="71" spans="1:16" s="5" customFormat="1" x14ac:dyDescent="0.25">
      <c r="A71" s="87"/>
      <c r="B71" s="87"/>
      <c r="C71" s="87"/>
      <c r="D71" s="86"/>
      <c r="E71" s="85"/>
      <c r="F71" s="10"/>
      <c r="G71" s="10"/>
      <c r="H71" s="10"/>
      <c r="L71" s="84"/>
      <c r="M71" s="83"/>
      <c r="N71" s="83"/>
    </row>
    <row r="72" spans="1:16" s="5" customFormat="1" x14ac:dyDescent="0.25">
      <c r="A72" s="14" t="s">
        <v>34</v>
      </c>
      <c r="B72" s="14"/>
      <c r="C72" s="14"/>
      <c r="D72" s="14"/>
      <c r="E72" s="14"/>
      <c r="F72" s="14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17.25" thickBot="1" x14ac:dyDescent="0.3">
      <c r="A73" s="10"/>
      <c r="B73" s="10"/>
      <c r="C73" s="10"/>
      <c r="D73" s="10"/>
      <c r="E73" s="10"/>
      <c r="F73" s="1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33.75" thickBot="1" x14ac:dyDescent="0.3">
      <c r="A74" s="82" t="s">
        <v>17</v>
      </c>
      <c r="B74" s="81"/>
      <c r="C74" s="80" t="s">
        <v>16</v>
      </c>
      <c r="D74" s="80" t="s">
        <v>7</v>
      </c>
      <c r="E74" s="79" t="s">
        <v>15</v>
      </c>
      <c r="F74" s="78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5" customFormat="1" ht="25.5" customHeight="1" x14ac:dyDescent="0.25">
      <c r="A75" s="77" t="s">
        <v>33</v>
      </c>
      <c r="B75" s="76"/>
      <c r="C75" s="75" t="s">
        <v>30</v>
      </c>
      <c r="D75" s="74">
        <v>138560</v>
      </c>
      <c r="E75" s="73" t="s">
        <v>32</v>
      </c>
      <c r="F75" s="59"/>
      <c r="G75" s="58"/>
      <c r="H75" s="58"/>
      <c r="I75" s="58"/>
      <c r="L75" s="57"/>
      <c r="M75" s="56"/>
      <c r="N75" s="56"/>
    </row>
    <row r="76" spans="1:16" s="55" customFormat="1" ht="32.450000000000003" customHeight="1" x14ac:dyDescent="0.25">
      <c r="A76" s="69" t="s">
        <v>31</v>
      </c>
      <c r="B76" s="68"/>
      <c r="C76" s="72" t="s">
        <v>30</v>
      </c>
      <c r="D76" s="71">
        <v>4598.3999999999996</v>
      </c>
      <c r="E76" s="65" t="s">
        <v>22</v>
      </c>
      <c r="F76" s="59"/>
      <c r="G76" s="58"/>
      <c r="H76" s="58"/>
      <c r="I76" s="58"/>
      <c r="L76" s="57"/>
      <c r="M76" s="56"/>
      <c r="N76" s="56"/>
    </row>
    <row r="77" spans="1:16" s="55" customFormat="1" ht="31.15" customHeight="1" x14ac:dyDescent="0.25">
      <c r="A77" s="69" t="s">
        <v>29</v>
      </c>
      <c r="B77" s="68"/>
      <c r="C77" s="67" t="s">
        <v>28</v>
      </c>
      <c r="D77" s="66">
        <v>1557.6</v>
      </c>
      <c r="E77" s="65" t="s">
        <v>22</v>
      </c>
      <c r="F77" s="59"/>
      <c r="G77" s="58"/>
      <c r="H77" s="58"/>
      <c r="I77" s="58"/>
      <c r="L77" s="57"/>
      <c r="M77" s="56"/>
      <c r="N77" s="56"/>
    </row>
    <row r="78" spans="1:16" s="55" customFormat="1" ht="31.15" customHeight="1" x14ac:dyDescent="0.25">
      <c r="A78" s="69" t="s">
        <v>27</v>
      </c>
      <c r="B78" s="68"/>
      <c r="C78" s="67" t="s">
        <v>26</v>
      </c>
      <c r="D78" s="66">
        <v>1486.8</v>
      </c>
      <c r="E78" s="65" t="s">
        <v>22</v>
      </c>
      <c r="F78" s="70"/>
      <c r="G78" s="58"/>
      <c r="H78" s="58"/>
      <c r="I78" s="58"/>
      <c r="L78" s="57"/>
      <c r="M78" s="56"/>
      <c r="N78" s="56"/>
    </row>
    <row r="79" spans="1:16" s="55" customFormat="1" ht="31.15" customHeight="1" x14ac:dyDescent="0.25">
      <c r="A79" s="69" t="s">
        <v>25</v>
      </c>
      <c r="B79" s="68"/>
      <c r="C79" s="67" t="s">
        <v>20</v>
      </c>
      <c r="D79" s="66">
        <v>2608.8000000000002</v>
      </c>
      <c r="E79" s="65" t="s">
        <v>22</v>
      </c>
      <c r="F79" s="59"/>
      <c r="G79" s="58"/>
      <c r="H79" s="58"/>
      <c r="I79" s="58"/>
      <c r="L79" s="57"/>
      <c r="M79" s="56"/>
      <c r="N79" s="56"/>
    </row>
    <row r="80" spans="1:16" s="55" customFormat="1" ht="31.15" customHeight="1" x14ac:dyDescent="0.25">
      <c r="A80" s="69" t="s">
        <v>24</v>
      </c>
      <c r="B80" s="68"/>
      <c r="C80" s="67" t="s">
        <v>23</v>
      </c>
      <c r="D80" s="66">
        <v>3900.37</v>
      </c>
      <c r="E80" s="65" t="s">
        <v>22</v>
      </c>
      <c r="F80" s="59"/>
      <c r="G80" s="58"/>
      <c r="H80" s="58"/>
      <c r="I80" s="58"/>
      <c r="L80" s="57"/>
      <c r="M80" s="56"/>
      <c r="N80" s="56"/>
    </row>
    <row r="81" spans="1:16" s="55" customFormat="1" ht="31.15" customHeight="1" thickBot="1" x14ac:dyDescent="0.3">
      <c r="A81" s="64" t="s">
        <v>21</v>
      </c>
      <c r="B81" s="63"/>
      <c r="C81" s="62" t="s">
        <v>20</v>
      </c>
      <c r="D81" s="61">
        <v>15939.18</v>
      </c>
      <c r="E81" s="60" t="s">
        <v>19</v>
      </c>
      <c r="F81" s="59"/>
      <c r="G81" s="58"/>
      <c r="H81" s="58"/>
      <c r="I81" s="58"/>
      <c r="L81" s="57"/>
      <c r="M81" s="56"/>
      <c r="N81" s="56"/>
    </row>
    <row r="82" spans="1:16" s="45" customFormat="1" ht="17.25" thickBot="1" x14ac:dyDescent="0.3">
      <c r="A82" s="54" t="s">
        <v>9</v>
      </c>
      <c r="B82" s="53"/>
      <c r="C82" s="52"/>
      <c r="D82" s="51">
        <f>SUM(D75:D81)</f>
        <v>168651.14999999997</v>
      </c>
      <c r="E82" s="50"/>
      <c r="F82" s="49"/>
      <c r="G82" s="48"/>
      <c r="H82" s="48"/>
      <c r="I82" s="48"/>
      <c r="L82" s="47"/>
      <c r="M82" s="46"/>
      <c r="N82" s="46"/>
    </row>
    <row r="83" spans="1:16" s="5" customFormat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hidden="1" x14ac:dyDescent="0.25">
      <c r="A84" s="14" t="s">
        <v>18</v>
      </c>
      <c r="B84" s="14"/>
      <c r="C84" s="14"/>
      <c r="D84" s="14"/>
      <c r="E84" s="14"/>
      <c r="F84" s="14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hidden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ht="17.25" hidden="1" thickBot="1" x14ac:dyDescent="0.3">
      <c r="A86" s="41" t="s">
        <v>17</v>
      </c>
      <c r="B86" s="44"/>
      <c r="C86" s="43" t="s">
        <v>16</v>
      </c>
      <c r="D86" s="42" t="s">
        <v>7</v>
      </c>
      <c r="E86" s="41" t="s">
        <v>15</v>
      </c>
      <c r="F86" s="4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hidden="1" x14ac:dyDescent="0.25">
      <c r="A87" s="39" t="s">
        <v>14</v>
      </c>
      <c r="B87" s="38"/>
      <c r="C87" s="37" t="s">
        <v>11</v>
      </c>
      <c r="D87" s="36">
        <v>0</v>
      </c>
      <c r="E87" s="35" t="s">
        <v>13</v>
      </c>
      <c r="F87" s="34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hidden="1" x14ac:dyDescent="0.25">
      <c r="A88" s="33" t="s">
        <v>12</v>
      </c>
      <c r="B88" s="32"/>
      <c r="C88" s="31" t="s">
        <v>11</v>
      </c>
      <c r="D88" s="30">
        <v>0</v>
      </c>
      <c r="E88" s="29" t="s">
        <v>10</v>
      </c>
      <c r="F88" s="28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16" customFormat="1" ht="17.25" hidden="1" thickBot="1" x14ac:dyDescent="0.3">
      <c r="A89" s="27" t="s">
        <v>9</v>
      </c>
      <c r="B89" s="26"/>
      <c r="C89" s="25"/>
      <c r="D89" s="24">
        <v>0</v>
      </c>
      <c r="E89" s="23"/>
      <c r="F89" s="22"/>
      <c r="G89" s="21"/>
      <c r="H89" s="21"/>
      <c r="I89" s="20"/>
      <c r="J89" s="17"/>
      <c r="K89" s="17"/>
      <c r="L89" s="19"/>
      <c r="M89" s="18"/>
      <c r="N89" s="18"/>
      <c r="O89" s="17"/>
      <c r="P89" s="17"/>
    </row>
    <row r="90" spans="1:16" s="5" customFormat="1" hidden="1" x14ac:dyDescent="0.25">
      <c r="A90" s="10"/>
      <c r="B90" s="10"/>
      <c r="C90" s="10"/>
      <c r="D90" s="15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4" t="s">
        <v>8</v>
      </c>
      <c r="B91" s="14"/>
      <c r="C91" s="14"/>
      <c r="D91" s="14"/>
      <c r="E91" s="14"/>
      <c r="F91" s="14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 t="s">
        <v>7</v>
      </c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1" t="s">
        <v>6</v>
      </c>
      <c r="B93" s="11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1" t="s">
        <v>5</v>
      </c>
      <c r="B94" s="11"/>
      <c r="C94" s="10"/>
      <c r="D94" s="10"/>
      <c r="E94" s="12">
        <f>D70</f>
        <v>118562.42439000003</v>
      </c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3" t="s">
        <v>4</v>
      </c>
      <c r="B95" s="13"/>
      <c r="C95" s="10"/>
      <c r="D95" s="10"/>
      <c r="E95" s="12">
        <f>C37*0.1</f>
        <v>88.206000000000003</v>
      </c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1" t="s">
        <v>3</v>
      </c>
      <c r="B99" s="11"/>
      <c r="C99" s="11"/>
      <c r="E99" s="10"/>
      <c r="F99" s="10" t="s">
        <v>2</v>
      </c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 t="s">
        <v>1</v>
      </c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 t="s">
        <v>0</v>
      </c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9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9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9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9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9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9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  <row r="439" spans="9:16" s="5" customFormat="1" x14ac:dyDescent="0.25">
      <c r="I439" s="6"/>
      <c r="J439" s="6"/>
      <c r="K439" s="6"/>
      <c r="L439" s="8"/>
      <c r="M439" s="7"/>
      <c r="N439" s="7"/>
      <c r="O439" s="6"/>
      <c r="P439" s="6"/>
    </row>
    <row r="440" spans="9:16" s="5" customFormat="1" x14ac:dyDescent="0.25">
      <c r="I440" s="6"/>
      <c r="J440" s="6"/>
      <c r="K440" s="6"/>
      <c r="L440" s="8"/>
      <c r="M440" s="7"/>
      <c r="N440" s="7"/>
      <c r="O440" s="6"/>
      <c r="P440" s="6"/>
    </row>
    <row r="441" spans="9:16" s="5" customFormat="1" x14ac:dyDescent="0.25">
      <c r="I441" s="6"/>
      <c r="J441" s="6"/>
      <c r="K441" s="6"/>
      <c r="L441" s="8"/>
      <c r="M441" s="7"/>
      <c r="N441" s="7"/>
      <c r="O441" s="6"/>
      <c r="P441" s="6"/>
    </row>
    <row r="442" spans="9:16" s="5" customFormat="1" x14ac:dyDescent="0.25">
      <c r="I442" s="6"/>
      <c r="J442" s="6"/>
      <c r="K442" s="6"/>
      <c r="L442" s="8"/>
      <c r="M442" s="7"/>
      <c r="N442" s="7"/>
      <c r="O442" s="6"/>
      <c r="P442" s="6"/>
    </row>
    <row r="443" spans="9:16" s="5" customFormat="1" x14ac:dyDescent="0.25">
      <c r="I443" s="6"/>
      <c r="J443" s="6"/>
      <c r="K443" s="6"/>
      <c r="L443" s="8"/>
      <c r="M443" s="7"/>
      <c r="N443" s="7"/>
      <c r="O443" s="6"/>
      <c r="P443" s="6"/>
    </row>
    <row r="444" spans="9:16" s="5" customFormat="1" x14ac:dyDescent="0.25">
      <c r="I444" s="6"/>
      <c r="J444" s="6"/>
      <c r="K444" s="6"/>
      <c r="L444" s="8"/>
      <c r="M444" s="7"/>
      <c r="N444" s="7"/>
      <c r="O444" s="6"/>
      <c r="P444" s="6"/>
    </row>
  </sheetData>
  <mergeCells count="75">
    <mergeCell ref="A80:B80"/>
    <mergeCell ref="A81:B81"/>
    <mergeCell ref="A94:B94"/>
    <mergeCell ref="A99:C99"/>
    <mergeCell ref="A84:F84"/>
    <mergeCell ref="A86:B86"/>
    <mergeCell ref="E86:F86"/>
    <mergeCell ref="A89:B89"/>
    <mergeCell ref="A91:F91"/>
    <mergeCell ref="A93:B93"/>
    <mergeCell ref="A82:B82"/>
    <mergeCell ref="A69:C69"/>
    <mergeCell ref="A70:C70"/>
    <mergeCell ref="A72:F72"/>
    <mergeCell ref="A74:B74"/>
    <mergeCell ref="A75:B75"/>
    <mergeCell ref="A76:B76"/>
    <mergeCell ref="A77:B77"/>
    <mergeCell ref="A78:B78"/>
    <mergeCell ref="A79:B79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59:C59"/>
    <mergeCell ref="D59:E59"/>
    <mergeCell ref="A60:C61"/>
    <mergeCell ref="D60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33:G33"/>
    <mergeCell ref="A39:G39"/>
    <mergeCell ref="A41:E41"/>
    <mergeCell ref="A45:C45"/>
    <mergeCell ref="A46:C46"/>
    <mergeCell ref="D46:E46"/>
    <mergeCell ref="A25:A26"/>
    <mergeCell ref="D25:E25"/>
    <mergeCell ref="A2:G2"/>
    <mergeCell ref="A3:G3"/>
    <mergeCell ref="A4:G4"/>
    <mergeCell ref="A5:G5"/>
    <mergeCell ref="A22:G22"/>
  </mergeCells>
  <pageMargins left="0.70866141732283472" right="0.31496062992125984" top="0.35433070866141736" bottom="0.35433070866141736" header="0" footer="0"/>
  <pageSetup paperSize="9" scale="56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плСвободы 4  4 кат (больше) </vt:lpstr>
      <vt:lpstr>'плСвободы 4  4 кат (больше)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2022-03-29T12:00:07Z</dcterms:created>
  <dcterms:modified xsi:type="dcterms:W3CDTF">2022-03-29T12:00:22Z</dcterms:modified>
</cp:coreProperties>
</file>